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rketrasentc.sharepoint.com/Shared drive/Shared Documents/Meetings/Meetings/Full Council/2023 -2024/June 14 2023/"/>
    </mc:Choice>
  </mc:AlternateContent>
  <xr:revisionPtr revIDLastSave="15" documentId="14_{D815D1AB-0E40-40B1-AF79-1B37847DDCD5}" xr6:coauthVersionLast="47" xr6:coauthVersionMax="47" xr10:uidLastSave="{1B6BE054-FA27-4322-AB5D-2DBB6CF27F87}"/>
  <bookViews>
    <workbookView xWindow="28680" yWindow="-120" windowWidth="29040" windowHeight="15720" xr2:uid="{885F3C42-FAD2-454E-91CD-7958BEE2592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7" i="1" l="1"/>
  <c r="E57" i="1"/>
  <c r="D58" i="1"/>
  <c r="G57" i="1"/>
  <c r="E56" i="1"/>
  <c r="E55" i="1"/>
  <c r="D54" i="1"/>
  <c r="E53" i="1"/>
  <c r="E52" i="1"/>
  <c r="E46" i="1"/>
  <c r="E45" i="1"/>
  <c r="E44" i="1"/>
  <c r="E43" i="1"/>
  <c r="E42" i="1"/>
  <c r="E41" i="1"/>
  <c r="D40" i="1"/>
  <c r="D57" i="1" s="1"/>
  <c r="E39" i="1"/>
  <c r="E38" i="1"/>
  <c r="E37" i="1"/>
  <c r="E36" i="1"/>
  <c r="E35" i="1"/>
  <c r="E34" i="1"/>
  <c r="E33" i="1"/>
  <c r="E32" i="1"/>
  <c r="E31" i="1"/>
  <c r="E30" i="1"/>
  <c r="E29" i="1"/>
  <c r="F8" i="1"/>
  <c r="G8" i="1" s="1"/>
  <c r="F7" i="1"/>
  <c r="G7" i="1" s="1"/>
  <c r="G5" i="1"/>
  <c r="G9" i="1"/>
  <c r="G20" i="1"/>
  <c r="G19" i="1"/>
  <c r="G18" i="1"/>
  <c r="G17" i="1"/>
  <c r="G16" i="1"/>
  <c r="G15" i="1"/>
  <c r="G14" i="1"/>
  <c r="G13" i="1"/>
  <c r="G12" i="1"/>
  <c r="G11" i="1"/>
  <c r="G10" i="1"/>
  <c r="G22" i="1" l="1"/>
  <c r="G23" i="1" s="1"/>
  <c r="G48" i="1"/>
  <c r="E48" i="1"/>
  <c r="F48" i="1"/>
  <c r="D67" i="1"/>
  <c r="E49" i="1" l="1"/>
  <c r="G49" i="1" l="1"/>
  <c r="F49" i="1"/>
</calcChain>
</file>

<file path=xl/sharedStrings.xml><?xml version="1.0" encoding="utf-8"?>
<sst xmlns="http://schemas.openxmlformats.org/spreadsheetml/2006/main" count="148" uniqueCount="106">
  <si>
    <t>Payee</t>
  </si>
  <si>
    <t>Description</t>
  </si>
  <si>
    <t>F/Hall £</t>
  </si>
  <si>
    <t>General £</t>
  </si>
  <si>
    <t xml:space="preserve">VAT </t>
  </si>
  <si>
    <t xml:space="preserve">Total </t>
  </si>
  <si>
    <t>£</t>
  </si>
  <si>
    <t xml:space="preserve">Now Pensions </t>
  </si>
  <si>
    <t>WLDC</t>
  </si>
  <si>
    <t xml:space="preserve">Ref </t>
  </si>
  <si>
    <t>DD</t>
  </si>
  <si>
    <t>Total</t>
  </si>
  <si>
    <t xml:space="preserve">Sub totals </t>
  </si>
  <si>
    <t>Total Transferred to refund MRTC</t>
  </si>
  <si>
    <t xml:space="preserve">Payment Totals </t>
  </si>
  <si>
    <t xml:space="preserve">BT </t>
  </si>
  <si>
    <t xml:space="preserve">REF </t>
  </si>
  <si>
    <t xml:space="preserve">Payee </t>
  </si>
  <si>
    <t xml:space="preserve">Description </t>
  </si>
  <si>
    <t xml:space="preserve">Total £ </t>
  </si>
  <si>
    <t>EE</t>
  </si>
  <si>
    <t>pre-authorised automated payments since the last meeting  - To note</t>
  </si>
  <si>
    <t xml:space="preserve">Town Partnership Expenses - to be paid by MRTC as administrators (Please note due to current banking  constraints these are paid from MRTC Funds which are then refunded by bank transfer) </t>
  </si>
  <si>
    <t>Sub total</t>
  </si>
  <si>
    <t>Festival Hall deposit/bar refunds paid since last meeting</t>
  </si>
  <si>
    <t xml:space="preserve">Hall hirers </t>
  </si>
  <si>
    <t xml:space="preserve">Refuse &amp; Recycling </t>
  </si>
  <si>
    <t>Non Domestic rates Office</t>
  </si>
  <si>
    <t>Non Domestic rates OPS</t>
  </si>
  <si>
    <t xml:space="preserve">Electricity OPS </t>
  </si>
  <si>
    <t xml:space="preserve">Electricity FH </t>
  </si>
  <si>
    <t xml:space="preserve">Electricity MP </t>
  </si>
  <si>
    <t xml:space="preserve">Electricity Office </t>
  </si>
  <si>
    <t xml:space="preserve">Employer service Charge </t>
  </si>
  <si>
    <t xml:space="preserve">Employer / Employee contributions </t>
  </si>
  <si>
    <t xml:space="preserve">Gas FH  </t>
  </si>
  <si>
    <t xml:space="preserve">Mobile Phones </t>
  </si>
  <si>
    <t xml:space="preserve">Annual parking permit part payment </t>
  </si>
  <si>
    <t>Phones and broadband</t>
  </si>
  <si>
    <t>Non Domestic rates Market</t>
  </si>
  <si>
    <t>Non Domestic rates FH</t>
  </si>
  <si>
    <t>Market Rasen Town Council Accounts for payment June 2023</t>
  </si>
  <si>
    <t>UTB453</t>
  </si>
  <si>
    <t>Gas</t>
  </si>
  <si>
    <t>GAS</t>
  </si>
  <si>
    <t>MarketTrader</t>
  </si>
  <si>
    <t xml:space="preserve"> </t>
  </si>
  <si>
    <t xml:space="preserve">      June 2023 Payments for authorisation   (Authorised for electronic payment where required)						</t>
  </si>
  <si>
    <t>AJ Williams</t>
  </si>
  <si>
    <t>Grounds Maintanance</t>
  </si>
  <si>
    <t>UTB454</t>
  </si>
  <si>
    <t>Amazon</t>
  </si>
  <si>
    <t>Medical supplies</t>
  </si>
  <si>
    <t>UTB455</t>
  </si>
  <si>
    <t>Stationery</t>
  </si>
  <si>
    <t>UTB456</t>
  </si>
  <si>
    <t>UTB457</t>
  </si>
  <si>
    <t>UTB458</t>
  </si>
  <si>
    <t>UTB459</t>
  </si>
  <si>
    <t>Gardening supplies</t>
  </si>
  <si>
    <t>UTB460</t>
  </si>
  <si>
    <t>UTB461</t>
  </si>
  <si>
    <t>Office supplies</t>
  </si>
  <si>
    <t>UTB462</t>
  </si>
  <si>
    <t>David Beer</t>
  </si>
  <si>
    <t>Website support</t>
  </si>
  <si>
    <t>UTB463</t>
  </si>
  <si>
    <t>HAGS</t>
  </si>
  <si>
    <t>Playground equipment</t>
  </si>
  <si>
    <t>UTB464</t>
  </si>
  <si>
    <t>Huws Gray</t>
  </si>
  <si>
    <t>Maintenance equipment</t>
  </si>
  <si>
    <t>UTB465</t>
  </si>
  <si>
    <t>Konica Minolta</t>
  </si>
  <si>
    <t>Printing</t>
  </si>
  <si>
    <t>UTB466</t>
  </si>
  <si>
    <t>Margaret Flowers</t>
  </si>
  <si>
    <t>Cllr Bunney expenses</t>
  </si>
  <si>
    <t>UTB467</t>
  </si>
  <si>
    <t>Microshade</t>
  </si>
  <si>
    <t xml:space="preserve">Hosting </t>
  </si>
  <si>
    <t>UTB468</t>
  </si>
  <si>
    <t>UTB469</t>
  </si>
  <si>
    <t>Nicholsons</t>
  </si>
  <si>
    <t>Payroll services</t>
  </si>
  <si>
    <t>UTB470</t>
  </si>
  <si>
    <t>PESTCOTEK</t>
  </si>
  <si>
    <t>Mole Inspection</t>
  </si>
  <si>
    <t>UTB471</t>
  </si>
  <si>
    <t>Rasen Appliance Services</t>
  </si>
  <si>
    <t>Kitchen supplies</t>
  </si>
  <si>
    <t>UTB472</t>
  </si>
  <si>
    <t>Lincoln Web design</t>
  </si>
  <si>
    <t>Software supplies</t>
  </si>
  <si>
    <t>UTB473</t>
  </si>
  <si>
    <t>Stance Security</t>
  </si>
  <si>
    <t>SIA Officer supplied</t>
  </si>
  <si>
    <t>UTB474</t>
  </si>
  <si>
    <t>Wiksteed</t>
  </si>
  <si>
    <t>Playground Equipment</t>
  </si>
  <si>
    <t>PWLB</t>
  </si>
  <si>
    <t>FH 20-25</t>
  </si>
  <si>
    <t xml:space="preserve">x 6 </t>
  </si>
  <si>
    <t>UTB475</t>
  </si>
  <si>
    <t>The Jockey Club</t>
  </si>
  <si>
    <t>Sponsorship of two Races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</si>
</sst>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#,##0.00&quot; &quot;;&quot;-&quot;#,##0.00&quot; &quot;;&quot; -&quot;#&quot; &quot;;@&quot; &quot;"/>
    <numFmt numFmtId="166" formatCode="#,##0.00&quot; &quot;[$€-407];[Red]&quot;-&quot;#,##0.00&quot; &quot;[$€-407]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165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6" fontId="4" fillId="0" borderId="0"/>
  </cellStyleXfs>
  <cellXfs count="83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5" fillId="0" borderId="0" xfId="0" applyFont="1"/>
    <xf numFmtId="164" fontId="5" fillId="0" borderId="0" xfId="0" applyNumberFormat="1" applyFont="1"/>
    <xf numFmtId="164" fontId="0" fillId="0" borderId="0" xfId="0" applyNumberFormat="1" applyAlignment="1">
      <alignment horizontal="right" wrapText="1"/>
    </xf>
    <xf numFmtId="0" fontId="6" fillId="0" borderId="0" xfId="0" applyFont="1"/>
    <xf numFmtId="0" fontId="8" fillId="0" borderId="16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19" xfId="0" applyFont="1" applyBorder="1" applyAlignment="1">
      <alignment wrapText="1"/>
    </xf>
    <xf numFmtId="0" fontId="8" fillId="0" borderId="19" xfId="0" applyFont="1" applyBorder="1" applyAlignment="1">
      <alignment horizontal="left" wrapText="1"/>
    </xf>
    <xf numFmtId="0" fontId="8" fillId="0" borderId="19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3" xfId="0" applyFont="1" applyBorder="1" applyAlignment="1">
      <alignment wrapText="1"/>
    </xf>
    <xf numFmtId="0" fontId="8" fillId="0" borderId="3" xfId="0" applyFont="1" applyBorder="1" applyAlignment="1">
      <alignment horizontal="left" wrapText="1"/>
    </xf>
    <xf numFmtId="0" fontId="8" fillId="0" borderId="3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left" wrapText="1"/>
    </xf>
    <xf numFmtId="0" fontId="10" fillId="0" borderId="1" xfId="0" applyFont="1" applyBorder="1"/>
    <xf numFmtId="164" fontId="9" fillId="2" borderId="1" xfId="0" applyNumberFormat="1" applyFont="1" applyFill="1" applyBorder="1" applyAlignment="1">
      <alignment horizontal="right" wrapText="1"/>
    </xf>
    <xf numFmtId="164" fontId="9" fillId="0" borderId="1" xfId="0" applyNumberFormat="1" applyFont="1" applyBorder="1" applyAlignment="1">
      <alignment horizontal="right" wrapText="1"/>
    </xf>
    <xf numFmtId="164" fontId="9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2" fontId="12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/>
    <xf numFmtId="164" fontId="9" fillId="0" borderId="1" xfId="0" applyNumberFormat="1" applyFont="1" applyBorder="1" applyAlignment="1">
      <alignment horizontal="right"/>
    </xf>
    <xf numFmtId="0" fontId="9" fillId="0" borderId="0" xfId="0" applyFont="1"/>
    <xf numFmtId="0" fontId="8" fillId="0" borderId="1" xfId="0" applyFont="1" applyBorder="1" applyAlignment="1">
      <alignment horizontal="left" wrapText="1"/>
    </xf>
    <xf numFmtId="0" fontId="10" fillId="0" borderId="0" xfId="0" applyFont="1"/>
    <xf numFmtId="164" fontId="10" fillId="0" borderId="1" xfId="0" applyNumberFormat="1" applyFont="1" applyBorder="1" applyAlignment="1">
      <alignment horizontal="right" wrapText="1"/>
    </xf>
    <xf numFmtId="0" fontId="9" fillId="2" borderId="0" xfId="0" applyFont="1" applyFill="1" applyAlignment="1">
      <alignment horizontal="left" wrapText="1"/>
    </xf>
    <xf numFmtId="164" fontId="8" fillId="0" borderId="1" xfId="0" applyNumberFormat="1" applyFont="1" applyBorder="1" applyAlignment="1">
      <alignment horizontal="right" wrapText="1"/>
    </xf>
    <xf numFmtId="0" fontId="8" fillId="0" borderId="1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164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horizontal="left" wrapText="1"/>
    </xf>
    <xf numFmtId="164" fontId="10" fillId="0" borderId="1" xfId="0" applyNumberFormat="1" applyFont="1" applyBorder="1"/>
    <xf numFmtId="0" fontId="8" fillId="0" borderId="12" xfId="0" applyFont="1" applyBorder="1" applyAlignment="1"/>
    <xf numFmtId="0" fontId="9" fillId="0" borderId="1" xfId="0" applyFont="1" applyBorder="1" applyAlignment="1">
      <alignment horizontal="center" wrapText="1"/>
    </xf>
    <xf numFmtId="164" fontId="9" fillId="0" borderId="1" xfId="0" applyNumberFormat="1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0" fillId="0" borderId="1" xfId="0" applyFont="1" applyBorder="1" applyAlignment="1">
      <alignment wrapText="1"/>
    </xf>
    <xf numFmtId="164" fontId="10" fillId="0" borderId="1" xfId="1" applyNumberFormat="1" applyFont="1" applyBorder="1" applyAlignment="1">
      <alignment horizontal="right" wrapText="1"/>
    </xf>
    <xf numFmtId="0" fontId="10" fillId="0" borderId="2" xfId="0" applyFont="1" applyBorder="1"/>
    <xf numFmtId="0" fontId="9" fillId="0" borderId="1" xfId="0" applyFont="1" applyBorder="1" applyAlignment="1">
      <alignment wrapText="1"/>
    </xf>
    <xf numFmtId="0" fontId="10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left"/>
    </xf>
    <xf numFmtId="0" fontId="13" fillId="0" borderId="0" xfId="0" applyFont="1"/>
    <xf numFmtId="164" fontId="10" fillId="0" borderId="0" xfId="0" applyNumberFormat="1" applyFont="1" applyAlignment="1">
      <alignment vertical="top" wrapText="1"/>
    </xf>
    <xf numFmtId="164" fontId="10" fillId="0" borderId="0" xfId="0" applyNumberFormat="1" applyFont="1" applyAlignment="1">
      <alignment horizontal="left" vertical="top" wrapText="1"/>
    </xf>
    <xf numFmtId="164" fontId="10" fillId="0" borderId="0" xfId="0" applyNumberFormat="1" applyFont="1" applyAlignment="1">
      <alignment horizontal="left" vertical="top"/>
    </xf>
    <xf numFmtId="164" fontId="10" fillId="0" borderId="2" xfId="0" applyNumberFormat="1" applyFont="1" applyBorder="1" applyAlignment="1">
      <alignment horizontal="right"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164" fontId="10" fillId="0" borderId="0" xfId="0" applyNumberFormat="1" applyFont="1"/>
    <xf numFmtId="0" fontId="10" fillId="0" borderId="9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8" fillId="0" borderId="1" xfId="0" applyFont="1" applyBorder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164" fontId="10" fillId="0" borderId="1" xfId="0" applyNumberFormat="1" applyFont="1" applyBorder="1" applyAlignment="1">
      <alignment horizontal="left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</cellXfs>
  <cellStyles count="7">
    <cellStyle name="Excel_BuiltIn_Comma" xfId="2" xr:uid="{AA090DED-C8AD-47BE-A965-292142A32901}"/>
    <cellStyle name="Heading" xfId="3" xr:uid="{A80E7B48-DFDE-42E8-B799-CB9DA1F2E162}"/>
    <cellStyle name="Heading1" xfId="4" xr:uid="{A3C70944-8D8A-49AA-A12F-9D0E8F67B539}"/>
    <cellStyle name="Normal" xfId="0" builtinId="0"/>
    <cellStyle name="Normal 2" xfId="1" xr:uid="{98507BC2-17F2-49EA-BB2E-2CD71BCA7667}"/>
    <cellStyle name="Result" xfId="5" xr:uid="{193CD6B2-14C8-4075-A3EE-ABE2A85F538E}"/>
    <cellStyle name="Result2" xfId="6" xr:uid="{1678AF9B-D9C1-4F28-8171-3B0865B637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09053-C30A-426D-BF54-F4CC1E86889D}">
  <sheetPr>
    <pageSetUpPr fitToPage="1"/>
  </sheetPr>
  <dimension ref="A1:M71"/>
  <sheetViews>
    <sheetView tabSelected="1" zoomScaleNormal="100" workbookViewId="0">
      <selection sqref="A1:G67"/>
    </sheetView>
  </sheetViews>
  <sheetFormatPr defaultColWidth="13.44140625" defaultRowHeight="14.4" x14ac:dyDescent="0.3"/>
  <cols>
    <col min="1" max="1" width="8.88671875" customWidth="1"/>
    <col min="2" max="2" width="13.5546875" customWidth="1"/>
    <col min="3" max="3" width="34.109375" customWidth="1"/>
    <col min="4" max="4" width="9.44140625" customWidth="1"/>
    <col min="5" max="5" width="8.6640625" customWidth="1"/>
    <col min="6" max="6" width="7.21875" customWidth="1"/>
    <col min="7" max="7" width="9.77734375" customWidth="1"/>
  </cols>
  <sheetData>
    <row r="1" spans="1:7" ht="27.75" customHeight="1" thickBot="1" x14ac:dyDescent="0.35">
      <c r="A1" s="8" t="s">
        <v>41</v>
      </c>
      <c r="B1" s="9"/>
      <c r="C1" s="9"/>
      <c r="D1" s="9"/>
      <c r="E1" s="9"/>
      <c r="F1" s="9"/>
      <c r="G1" s="10"/>
    </row>
    <row r="2" spans="1:7" x14ac:dyDescent="0.3">
      <c r="A2" s="11" t="s">
        <v>9</v>
      </c>
      <c r="B2" s="11" t="s">
        <v>0</v>
      </c>
      <c r="C2" s="12" t="s">
        <v>1</v>
      </c>
      <c r="D2" s="13" t="s">
        <v>2</v>
      </c>
      <c r="E2" s="14" t="s">
        <v>3</v>
      </c>
      <c r="F2" s="15" t="s">
        <v>4</v>
      </c>
      <c r="G2" s="15" t="s">
        <v>5</v>
      </c>
    </row>
    <row r="3" spans="1:7" x14ac:dyDescent="0.3">
      <c r="A3" s="16"/>
      <c r="B3" s="16"/>
      <c r="C3" s="17"/>
      <c r="D3" s="18"/>
      <c r="E3" s="18"/>
      <c r="F3" s="19" t="s">
        <v>6</v>
      </c>
      <c r="G3" s="19" t="s">
        <v>6</v>
      </c>
    </row>
    <row r="4" spans="1:7" x14ac:dyDescent="0.3">
      <c r="A4" s="20" t="s">
        <v>21</v>
      </c>
      <c r="B4" s="21"/>
      <c r="C4" s="21"/>
      <c r="D4" s="21"/>
      <c r="E4" s="21"/>
      <c r="F4" s="21"/>
      <c r="G4" s="22"/>
    </row>
    <row r="5" spans="1:7" x14ac:dyDescent="0.3">
      <c r="A5" s="23" t="s">
        <v>10</v>
      </c>
      <c r="B5" s="23" t="s">
        <v>15</v>
      </c>
      <c r="C5" s="23" t="s">
        <v>38</v>
      </c>
      <c r="D5" s="24"/>
      <c r="E5" s="25">
        <v>71.56</v>
      </c>
      <c r="F5" s="26">
        <v>14.31</v>
      </c>
      <c r="G5" s="27">
        <f>SUM(E5-F5)</f>
        <v>57.25</v>
      </c>
    </row>
    <row r="6" spans="1:7" ht="14.4" customHeight="1" x14ac:dyDescent="0.3">
      <c r="A6" s="23" t="s">
        <v>10</v>
      </c>
      <c r="B6" s="23" t="s">
        <v>7</v>
      </c>
      <c r="C6" s="23" t="s">
        <v>34</v>
      </c>
      <c r="D6" s="24"/>
      <c r="E6" s="24"/>
      <c r="F6" s="28"/>
      <c r="G6" s="24">
        <v>567.22</v>
      </c>
    </row>
    <row r="7" spans="1:7" ht="14.4" customHeight="1" x14ac:dyDescent="0.3">
      <c r="A7" s="24" t="s">
        <v>10</v>
      </c>
      <c r="B7" s="24" t="s">
        <v>44</v>
      </c>
      <c r="C7" s="24" t="s">
        <v>43</v>
      </c>
      <c r="D7" s="24"/>
      <c r="E7" s="24">
        <v>121.6</v>
      </c>
      <c r="F7" s="29">
        <f>SUM(E7/100*5)</f>
        <v>6.08</v>
      </c>
      <c r="G7" s="27">
        <f t="shared" ref="G7" si="0">SUM(E7-F7)</f>
        <v>115.52</v>
      </c>
    </row>
    <row r="8" spans="1:7" ht="14.4" customHeight="1" x14ac:dyDescent="0.3">
      <c r="A8" s="24" t="s">
        <v>10</v>
      </c>
      <c r="B8" s="24" t="s">
        <v>44</v>
      </c>
      <c r="C8" s="24" t="s">
        <v>35</v>
      </c>
      <c r="D8" s="24">
        <v>431.7</v>
      </c>
      <c r="E8" s="24"/>
      <c r="F8" s="30">
        <f>SUM(D8/100*5)</f>
        <v>21.585000000000001</v>
      </c>
      <c r="G8" s="27">
        <f>SUM(D8-F8)</f>
        <v>410.11500000000001</v>
      </c>
    </row>
    <row r="9" spans="1:7" ht="14.4" customHeight="1" x14ac:dyDescent="0.3">
      <c r="A9" s="24" t="s">
        <v>10</v>
      </c>
      <c r="B9" s="24" t="s">
        <v>11</v>
      </c>
      <c r="C9" s="24" t="s">
        <v>30</v>
      </c>
      <c r="D9" s="24">
        <v>100.37</v>
      </c>
      <c r="E9" s="24"/>
      <c r="F9" s="29">
        <v>5</v>
      </c>
      <c r="G9" s="27">
        <f>SUM(D9-F9)</f>
        <v>95.37</v>
      </c>
    </row>
    <row r="10" spans="1:7" ht="14.4" customHeight="1" x14ac:dyDescent="0.3">
      <c r="A10" s="31" t="s">
        <v>10</v>
      </c>
      <c r="B10" s="31" t="s">
        <v>11</v>
      </c>
      <c r="C10" s="31" t="s">
        <v>29</v>
      </c>
      <c r="D10" s="26"/>
      <c r="E10" s="27">
        <v>32.67</v>
      </c>
      <c r="F10" s="27">
        <v>1.63</v>
      </c>
      <c r="G10" s="27">
        <f>SUM(E10-F10)</f>
        <v>31.040000000000003</v>
      </c>
    </row>
    <row r="11" spans="1:7" ht="14.4" customHeight="1" x14ac:dyDescent="0.3">
      <c r="A11" s="31" t="s">
        <v>10</v>
      </c>
      <c r="B11" s="31" t="s">
        <v>11</v>
      </c>
      <c r="C11" s="31" t="s">
        <v>31</v>
      </c>
      <c r="D11" s="32"/>
      <c r="E11" s="27">
        <v>10.7</v>
      </c>
      <c r="F11" s="26">
        <v>0.53</v>
      </c>
      <c r="G11" s="27">
        <f t="shared" ref="G11:G20" si="1">SUM(E11-F11)</f>
        <v>10.17</v>
      </c>
    </row>
    <row r="12" spans="1:7" ht="14.4" customHeight="1" x14ac:dyDescent="0.3">
      <c r="A12" s="31" t="s">
        <v>10</v>
      </c>
      <c r="B12" s="31" t="s">
        <v>5</v>
      </c>
      <c r="C12" s="31" t="s">
        <v>32</v>
      </c>
      <c r="D12" s="32"/>
      <c r="E12" s="27">
        <v>114.21</v>
      </c>
      <c r="F12" s="26">
        <v>22.84</v>
      </c>
      <c r="G12" s="27">
        <f t="shared" si="1"/>
        <v>91.36999999999999</v>
      </c>
    </row>
    <row r="13" spans="1:7" x14ac:dyDescent="0.3">
      <c r="A13" s="31" t="s">
        <v>10</v>
      </c>
      <c r="B13" s="31" t="s">
        <v>20</v>
      </c>
      <c r="C13" s="31" t="s">
        <v>36</v>
      </c>
      <c r="D13" s="26"/>
      <c r="E13" s="26">
        <v>226.33</v>
      </c>
      <c r="F13" s="26">
        <v>45.26</v>
      </c>
      <c r="G13" s="27">
        <f t="shared" si="1"/>
        <v>181.07000000000002</v>
      </c>
    </row>
    <row r="14" spans="1:7" x14ac:dyDescent="0.3">
      <c r="A14" s="31" t="s">
        <v>10</v>
      </c>
      <c r="B14" s="31" t="s">
        <v>7</v>
      </c>
      <c r="C14" s="31" t="s">
        <v>33</v>
      </c>
      <c r="D14" s="26"/>
      <c r="E14" s="33">
        <v>15</v>
      </c>
      <c r="F14" s="26">
        <v>3</v>
      </c>
      <c r="G14" s="27">
        <f t="shared" si="1"/>
        <v>12</v>
      </c>
    </row>
    <row r="15" spans="1:7" x14ac:dyDescent="0.3">
      <c r="A15" s="31" t="s">
        <v>10</v>
      </c>
      <c r="B15" s="31" t="s">
        <v>8</v>
      </c>
      <c r="C15" s="31" t="s">
        <v>26</v>
      </c>
      <c r="D15" s="33">
        <v>66.95</v>
      </c>
      <c r="E15" s="34"/>
      <c r="F15" s="26"/>
      <c r="G15" s="27">
        <f t="shared" si="1"/>
        <v>0</v>
      </c>
    </row>
    <row r="16" spans="1:7" x14ac:dyDescent="0.3">
      <c r="A16" s="31" t="s">
        <v>10</v>
      </c>
      <c r="B16" s="31" t="s">
        <v>8</v>
      </c>
      <c r="C16" s="31" t="s">
        <v>27</v>
      </c>
      <c r="D16" s="26"/>
      <c r="E16" s="27">
        <v>287</v>
      </c>
      <c r="F16" s="27"/>
      <c r="G16" s="27">
        <f t="shared" si="1"/>
        <v>287</v>
      </c>
    </row>
    <row r="17" spans="1:13" x14ac:dyDescent="0.3">
      <c r="A17" s="31" t="s">
        <v>10</v>
      </c>
      <c r="B17" s="31" t="s">
        <v>8</v>
      </c>
      <c r="C17" s="31" t="s">
        <v>28</v>
      </c>
      <c r="D17" s="26"/>
      <c r="E17" s="27">
        <v>183</v>
      </c>
      <c r="F17" s="27"/>
      <c r="G17" s="27">
        <f t="shared" si="1"/>
        <v>183</v>
      </c>
    </row>
    <row r="18" spans="1:13" x14ac:dyDescent="0.3">
      <c r="A18" s="31" t="s">
        <v>10</v>
      </c>
      <c r="B18" s="31" t="s">
        <v>8</v>
      </c>
      <c r="C18" s="31" t="s">
        <v>39</v>
      </c>
      <c r="D18" s="26"/>
      <c r="E18" s="27">
        <v>37</v>
      </c>
      <c r="F18" s="27"/>
      <c r="G18" s="27">
        <f t="shared" si="1"/>
        <v>37</v>
      </c>
    </row>
    <row r="19" spans="1:13" x14ac:dyDescent="0.3">
      <c r="A19" s="31" t="s">
        <v>10</v>
      </c>
      <c r="B19" s="31" t="s">
        <v>8</v>
      </c>
      <c r="C19" s="31" t="s">
        <v>40</v>
      </c>
      <c r="D19" s="26">
        <v>576</v>
      </c>
      <c r="E19" s="27"/>
      <c r="F19" s="27"/>
      <c r="G19" s="27">
        <f t="shared" si="1"/>
        <v>0</v>
      </c>
    </row>
    <row r="20" spans="1:13" ht="16.2" customHeight="1" x14ac:dyDescent="0.3">
      <c r="A20" s="31" t="s">
        <v>10</v>
      </c>
      <c r="B20" s="31" t="s">
        <v>8</v>
      </c>
      <c r="C20" s="31" t="s">
        <v>37</v>
      </c>
      <c r="D20" s="26"/>
      <c r="E20" s="26">
        <v>22</v>
      </c>
      <c r="F20" s="26">
        <v>4.4000000000000004</v>
      </c>
      <c r="G20" s="27">
        <f t="shared" si="1"/>
        <v>17.600000000000001</v>
      </c>
    </row>
    <row r="21" spans="1:13" s="7" customFormat="1" ht="19.8" customHeight="1" x14ac:dyDescent="0.3">
      <c r="A21" s="31" t="s">
        <v>10</v>
      </c>
      <c r="B21" s="31" t="s">
        <v>45</v>
      </c>
      <c r="C21" s="31" t="s">
        <v>100</v>
      </c>
      <c r="D21" s="26"/>
      <c r="E21" s="26">
        <v>2947.6</v>
      </c>
      <c r="F21" s="26" t="s">
        <v>46</v>
      </c>
      <c r="G21" s="27">
        <v>2947.6</v>
      </c>
    </row>
    <row r="22" spans="1:13" ht="21" customHeight="1" x14ac:dyDescent="0.3">
      <c r="A22" s="35" t="s">
        <v>12</v>
      </c>
      <c r="B22" s="35"/>
      <c r="C22" s="31"/>
      <c r="D22" s="36"/>
      <c r="E22" s="37"/>
      <c r="F22" s="37"/>
      <c r="G22" s="37">
        <f>SUM(G5:G21)</f>
        <v>5043.3249999999998</v>
      </c>
      <c r="K22" s="6"/>
      <c r="L22" s="6"/>
      <c r="M22" s="6"/>
    </row>
    <row r="23" spans="1:13" ht="21.6" customHeight="1" x14ac:dyDescent="0.3">
      <c r="A23" s="38"/>
      <c r="B23" s="38"/>
      <c r="C23" s="38"/>
      <c r="D23" s="36"/>
      <c r="E23" s="39"/>
      <c r="F23" s="39"/>
      <c r="G23" s="39">
        <f>G22</f>
        <v>5043.3249999999998</v>
      </c>
    </row>
    <row r="24" spans="1:13" ht="21" customHeight="1" x14ac:dyDescent="0.3">
      <c r="A24" s="36"/>
      <c r="B24" s="36"/>
      <c r="C24" s="36"/>
      <c r="D24" s="36"/>
      <c r="E24" s="40"/>
      <c r="F24" s="40"/>
      <c r="G24" s="41"/>
    </row>
    <row r="25" spans="1:13" ht="30" customHeight="1" x14ac:dyDescent="0.3">
      <c r="A25" s="42" t="s">
        <v>24</v>
      </c>
      <c r="B25" s="43"/>
      <c r="C25" s="43"/>
      <c r="D25" s="43"/>
      <c r="E25" s="36"/>
      <c r="F25" s="44"/>
      <c r="G25" s="37"/>
    </row>
    <row r="26" spans="1:13" s="4" customFormat="1" ht="31.2" customHeight="1" x14ac:dyDescent="0.3">
      <c r="A26" s="45" t="s">
        <v>101</v>
      </c>
      <c r="B26" s="45" t="s">
        <v>25</v>
      </c>
      <c r="C26" s="45" t="s">
        <v>102</v>
      </c>
      <c r="D26" s="46">
        <v>420</v>
      </c>
      <c r="E26" s="46"/>
      <c r="F26" s="37"/>
      <c r="G26" s="44"/>
      <c r="I26" s="5"/>
    </row>
    <row r="27" spans="1:13" s="4" customFormat="1" ht="31.2" customHeight="1" x14ac:dyDescent="0.3">
      <c r="A27" s="35" t="s">
        <v>23</v>
      </c>
      <c r="B27" s="35"/>
      <c r="C27" s="35"/>
      <c r="D27" s="39"/>
      <c r="E27" s="46"/>
      <c r="F27" s="37"/>
      <c r="G27" s="44"/>
      <c r="I27" s="5"/>
    </row>
    <row r="28" spans="1:13" s="4" customFormat="1" ht="30" customHeight="1" x14ac:dyDescent="0.3">
      <c r="A28" s="47" t="s">
        <v>47</v>
      </c>
      <c r="B28" s="40"/>
      <c r="C28" s="40"/>
      <c r="D28" s="40"/>
      <c r="E28" s="36"/>
      <c r="F28" s="37"/>
      <c r="G28" s="44"/>
      <c r="I28" s="5"/>
    </row>
    <row r="29" spans="1:13" s="4" customFormat="1" ht="22.2" customHeight="1" x14ac:dyDescent="0.3">
      <c r="A29" s="48" t="s">
        <v>42</v>
      </c>
      <c r="B29" s="32" t="s">
        <v>48</v>
      </c>
      <c r="C29" s="32" t="s">
        <v>49</v>
      </c>
      <c r="D29" s="27"/>
      <c r="E29" s="27">
        <f t="shared" ref="E29:E39" si="2">SUM(G29-F29)</f>
        <v>582</v>
      </c>
      <c r="F29" s="37">
        <v>116.4</v>
      </c>
      <c r="G29" s="46">
        <v>698.4</v>
      </c>
    </row>
    <row r="30" spans="1:13" s="4" customFormat="1" ht="22.2" customHeight="1" x14ac:dyDescent="0.3">
      <c r="A30" s="48" t="s">
        <v>50</v>
      </c>
      <c r="B30" s="45" t="s">
        <v>51</v>
      </c>
      <c r="C30" s="45" t="s">
        <v>52</v>
      </c>
      <c r="D30" s="37"/>
      <c r="E30" s="27">
        <f t="shared" si="2"/>
        <v>8.25</v>
      </c>
      <c r="F30" s="26">
        <v>1.65</v>
      </c>
      <c r="G30" s="49">
        <v>9.9</v>
      </c>
    </row>
    <row r="31" spans="1:13" s="4" customFormat="1" ht="22.2" customHeight="1" x14ac:dyDescent="0.3">
      <c r="A31" s="48" t="s">
        <v>53</v>
      </c>
      <c r="B31" s="50" t="s">
        <v>51</v>
      </c>
      <c r="C31" s="51" t="s">
        <v>54</v>
      </c>
      <c r="D31" s="44"/>
      <c r="E31" s="27">
        <f t="shared" si="2"/>
        <v>13.32</v>
      </c>
      <c r="F31" s="52">
        <v>2.67</v>
      </c>
      <c r="G31" s="44">
        <v>15.99</v>
      </c>
    </row>
    <row r="32" spans="1:13" s="4" customFormat="1" ht="22.2" customHeight="1" x14ac:dyDescent="0.3">
      <c r="A32" s="48" t="s">
        <v>55</v>
      </c>
      <c r="B32" s="53" t="s">
        <v>51</v>
      </c>
      <c r="C32" s="51" t="s">
        <v>52</v>
      </c>
      <c r="D32" s="44"/>
      <c r="E32" s="27">
        <f t="shared" si="2"/>
        <v>2.92</v>
      </c>
      <c r="F32" s="52">
        <v>0.57999999999999996</v>
      </c>
      <c r="G32" s="44">
        <v>3.5</v>
      </c>
    </row>
    <row r="33" spans="1:7" s="4" customFormat="1" ht="22.2" customHeight="1" x14ac:dyDescent="0.3">
      <c r="A33" s="48" t="s">
        <v>56</v>
      </c>
      <c r="B33" s="53" t="s">
        <v>51</v>
      </c>
      <c r="C33" s="51" t="s">
        <v>54</v>
      </c>
      <c r="D33" s="46"/>
      <c r="E33" s="27">
        <f t="shared" si="2"/>
        <v>2.91</v>
      </c>
      <c r="F33" s="52">
        <v>0.57999999999999996</v>
      </c>
      <c r="G33" s="44">
        <v>3.49</v>
      </c>
    </row>
    <row r="34" spans="1:7" s="4" customFormat="1" ht="31.8" customHeight="1" x14ac:dyDescent="0.3">
      <c r="A34" s="48" t="s">
        <v>57</v>
      </c>
      <c r="B34" s="53" t="s">
        <v>51</v>
      </c>
      <c r="C34" s="51" t="s">
        <v>52</v>
      </c>
      <c r="D34" s="49"/>
      <c r="E34" s="27">
        <f t="shared" si="2"/>
        <v>1.77</v>
      </c>
      <c r="F34" s="52">
        <v>0.36</v>
      </c>
      <c r="G34" s="44">
        <v>2.13</v>
      </c>
    </row>
    <row r="35" spans="1:7" s="4" customFormat="1" ht="31.8" customHeight="1" x14ac:dyDescent="0.3">
      <c r="A35" s="48" t="s">
        <v>58</v>
      </c>
      <c r="B35" s="54" t="s">
        <v>51</v>
      </c>
      <c r="C35" s="54" t="s">
        <v>59</v>
      </c>
      <c r="D35" s="49"/>
      <c r="E35" s="27">
        <f t="shared" si="2"/>
        <v>17.87</v>
      </c>
      <c r="F35" s="52">
        <v>3.57</v>
      </c>
      <c r="G35" s="44">
        <v>21.44</v>
      </c>
    </row>
    <row r="36" spans="1:7" s="4" customFormat="1" ht="31.8" customHeight="1" x14ac:dyDescent="0.3">
      <c r="A36" s="48" t="s">
        <v>60</v>
      </c>
      <c r="B36" s="55" t="s">
        <v>51</v>
      </c>
      <c r="C36" s="55" t="s">
        <v>54</v>
      </c>
      <c r="D36" s="44"/>
      <c r="E36" s="44">
        <f t="shared" si="2"/>
        <v>1.5699999999999998</v>
      </c>
      <c r="F36" s="52">
        <v>0.31</v>
      </c>
      <c r="G36" s="44">
        <v>1.88</v>
      </c>
    </row>
    <row r="37" spans="1:7" s="4" customFormat="1" ht="31.8" customHeight="1" x14ac:dyDescent="0.3">
      <c r="A37" s="48" t="s">
        <v>61</v>
      </c>
      <c r="B37" s="55" t="s">
        <v>51</v>
      </c>
      <c r="C37" s="55" t="s">
        <v>62</v>
      </c>
      <c r="D37" s="44"/>
      <c r="E37" s="44">
        <f t="shared" si="2"/>
        <v>7.8900000000000006</v>
      </c>
      <c r="F37" s="52">
        <v>1.58</v>
      </c>
      <c r="G37" s="44">
        <v>9.4700000000000006</v>
      </c>
    </row>
    <row r="38" spans="1:7" s="4" customFormat="1" ht="31.8" customHeight="1" x14ac:dyDescent="0.3">
      <c r="A38" s="48" t="s">
        <v>63</v>
      </c>
      <c r="B38" s="55" t="s">
        <v>64</v>
      </c>
      <c r="C38" s="55" t="s">
        <v>65</v>
      </c>
      <c r="D38" s="44"/>
      <c r="E38" s="44">
        <f t="shared" si="2"/>
        <v>250</v>
      </c>
      <c r="F38" s="52">
        <v>0</v>
      </c>
      <c r="G38" s="44">
        <v>250</v>
      </c>
    </row>
    <row r="39" spans="1:7" s="4" customFormat="1" ht="31.8" customHeight="1" x14ac:dyDescent="0.3">
      <c r="A39" s="48" t="s">
        <v>66</v>
      </c>
      <c r="B39" s="55" t="s">
        <v>67</v>
      </c>
      <c r="C39" s="56" t="s">
        <v>68</v>
      </c>
      <c r="D39" s="44"/>
      <c r="E39" s="44">
        <f t="shared" si="2"/>
        <v>97.32</v>
      </c>
      <c r="F39" s="52">
        <v>19.46</v>
      </c>
      <c r="G39" s="44">
        <v>116.78</v>
      </c>
    </row>
    <row r="40" spans="1:7" s="4" customFormat="1" ht="31.8" customHeight="1" x14ac:dyDescent="0.3">
      <c r="A40" s="48" t="s">
        <v>69</v>
      </c>
      <c r="B40" s="55" t="s">
        <v>70</v>
      </c>
      <c r="C40" s="55" t="s">
        <v>71</v>
      </c>
      <c r="D40" s="44">
        <f>SUM(G40-F40)</f>
        <v>241.39000000000001</v>
      </c>
      <c r="E40" s="57"/>
      <c r="F40" s="52">
        <v>48.28</v>
      </c>
      <c r="G40" s="44">
        <v>289.67</v>
      </c>
    </row>
    <row r="41" spans="1:7" s="4" customFormat="1" ht="31.8" customHeight="1" x14ac:dyDescent="0.3">
      <c r="A41" s="48" t="s">
        <v>72</v>
      </c>
      <c r="B41" s="55" t="s">
        <v>73</v>
      </c>
      <c r="C41" s="55" t="s">
        <v>74</v>
      </c>
      <c r="D41" s="44"/>
      <c r="E41" s="44">
        <f t="shared" ref="E41:E46" si="3">SUM(G41-F41)</f>
        <v>98.539999999999992</v>
      </c>
      <c r="F41" s="52">
        <v>19.71</v>
      </c>
      <c r="G41" s="44">
        <v>118.25</v>
      </c>
    </row>
    <row r="42" spans="1:7" s="4" customFormat="1" ht="31.8" customHeight="1" x14ac:dyDescent="0.3">
      <c r="A42" s="48" t="s">
        <v>75</v>
      </c>
      <c r="B42" s="55" t="s">
        <v>76</v>
      </c>
      <c r="C42" s="55" t="s">
        <v>77</v>
      </c>
      <c r="D42" s="44"/>
      <c r="E42" s="44">
        <f t="shared" si="3"/>
        <v>32.549999999999997</v>
      </c>
      <c r="F42" s="52">
        <v>0</v>
      </c>
      <c r="G42" s="44">
        <v>32.549999999999997</v>
      </c>
    </row>
    <row r="43" spans="1:7" s="4" customFormat="1" ht="29.4" customHeight="1" x14ac:dyDescent="0.3">
      <c r="A43" s="48" t="s">
        <v>78</v>
      </c>
      <c r="B43" s="55" t="s">
        <v>79</v>
      </c>
      <c r="C43" s="55" t="s">
        <v>80</v>
      </c>
      <c r="D43" s="44"/>
      <c r="E43" s="44">
        <f t="shared" si="3"/>
        <v>89.7</v>
      </c>
      <c r="F43" s="52">
        <v>17.940000000000001</v>
      </c>
      <c r="G43" s="44">
        <v>107.64</v>
      </c>
    </row>
    <row r="44" spans="1:7" ht="31.8" customHeight="1" x14ac:dyDescent="0.3">
      <c r="A44" s="48" t="s">
        <v>81</v>
      </c>
      <c r="B44" s="55" t="s">
        <v>79</v>
      </c>
      <c r="C44" s="55" t="s">
        <v>80</v>
      </c>
      <c r="D44" s="44"/>
      <c r="E44" s="44">
        <f t="shared" si="3"/>
        <v>89.7</v>
      </c>
      <c r="F44" s="52">
        <v>17.940000000000001</v>
      </c>
      <c r="G44" s="44">
        <v>107.64</v>
      </c>
    </row>
    <row r="45" spans="1:7" ht="29.4" customHeight="1" x14ac:dyDescent="0.3">
      <c r="A45" s="48" t="s">
        <v>82</v>
      </c>
      <c r="B45" s="55" t="s">
        <v>83</v>
      </c>
      <c r="C45" s="55" t="s">
        <v>84</v>
      </c>
      <c r="D45" s="44"/>
      <c r="E45" s="44">
        <f t="shared" si="3"/>
        <v>55</v>
      </c>
      <c r="F45" s="52">
        <v>11</v>
      </c>
      <c r="G45" s="44">
        <v>66</v>
      </c>
    </row>
    <row r="46" spans="1:7" ht="23.4" customHeight="1" x14ac:dyDescent="0.3">
      <c r="A46" s="48" t="s">
        <v>85</v>
      </c>
      <c r="B46" s="55" t="s">
        <v>86</v>
      </c>
      <c r="C46" s="55" t="s">
        <v>87</v>
      </c>
      <c r="D46" s="44"/>
      <c r="E46" s="44">
        <f t="shared" si="3"/>
        <v>100</v>
      </c>
      <c r="F46" s="52">
        <v>20</v>
      </c>
      <c r="G46" s="44">
        <v>120</v>
      </c>
    </row>
    <row r="47" spans="1:7" ht="3.6" hidden="1" customHeight="1" x14ac:dyDescent="0.3">
      <c r="A47" s="48"/>
      <c r="B47" s="55"/>
      <c r="C47" s="55"/>
      <c r="D47" s="44"/>
      <c r="E47" s="44"/>
      <c r="F47" s="52"/>
      <c r="G47" s="44"/>
    </row>
    <row r="48" spans="1:7" ht="12" hidden="1" customHeight="1" x14ac:dyDescent="0.3">
      <c r="A48" s="48"/>
      <c r="B48" s="45"/>
      <c r="C48" s="45"/>
      <c r="D48" s="44"/>
      <c r="E48" s="39">
        <f>SUM(G25:G28)</f>
        <v>0</v>
      </c>
      <c r="F48" s="39">
        <f>SUM(F25:F28)</f>
        <v>0</v>
      </c>
      <c r="G48" s="39">
        <f>SUM(E25:E28)</f>
        <v>0</v>
      </c>
    </row>
    <row r="49" spans="1:8" ht="6" hidden="1" customHeight="1" x14ac:dyDescent="0.3">
      <c r="A49" s="48"/>
      <c r="B49" s="55"/>
      <c r="C49" s="32"/>
      <c r="D49" s="44"/>
      <c r="E49" s="37" t="e">
        <f>E48+G23+#REF!</f>
        <v>#REF!</v>
      </c>
      <c r="F49" s="37">
        <f>F48+F5</f>
        <v>14.31</v>
      </c>
      <c r="G49" s="37" t="e">
        <f>G48+#REF!</f>
        <v>#REF!</v>
      </c>
    </row>
    <row r="50" spans="1:8" ht="13.2" hidden="1" customHeight="1" x14ac:dyDescent="0.3">
      <c r="A50" s="48"/>
      <c r="B50" s="55"/>
      <c r="C50" s="55"/>
      <c r="D50" s="44"/>
      <c r="E50" s="58"/>
      <c r="F50" s="59"/>
      <c r="G50" s="58"/>
    </row>
    <row r="51" spans="1:8" ht="27.75" hidden="1" customHeight="1" x14ac:dyDescent="0.3">
      <c r="A51" s="48"/>
      <c r="B51" s="55"/>
      <c r="C51" s="55"/>
      <c r="D51" s="44"/>
      <c r="E51" s="58"/>
      <c r="F51" s="60"/>
      <c r="G51" s="58"/>
    </row>
    <row r="52" spans="1:8" ht="21" customHeight="1" x14ac:dyDescent="0.3">
      <c r="A52" s="48" t="s">
        <v>88</v>
      </c>
      <c r="B52" s="55" t="s">
        <v>89</v>
      </c>
      <c r="C52" s="55" t="s">
        <v>90</v>
      </c>
      <c r="D52" s="44"/>
      <c r="E52" s="44">
        <f>SUM(G52-F52)</f>
        <v>28.290000000000003</v>
      </c>
      <c r="F52" s="52">
        <v>5.66</v>
      </c>
      <c r="G52" s="44">
        <v>33.950000000000003</v>
      </c>
    </row>
    <row r="53" spans="1:8" ht="23.4" customHeight="1" x14ac:dyDescent="0.3">
      <c r="A53" s="48" t="s">
        <v>91</v>
      </c>
      <c r="B53" s="55" t="s">
        <v>92</v>
      </c>
      <c r="C53" s="55" t="s">
        <v>93</v>
      </c>
      <c r="D53" s="44"/>
      <c r="E53" s="44">
        <f>SUM(G53-F53)</f>
        <v>301</v>
      </c>
      <c r="F53" s="52">
        <v>0</v>
      </c>
      <c r="G53" s="44">
        <v>301</v>
      </c>
    </row>
    <row r="54" spans="1:8" ht="23.4" customHeight="1" x14ac:dyDescent="0.3">
      <c r="A54" s="48" t="s">
        <v>94</v>
      </c>
      <c r="B54" s="55" t="s">
        <v>95</v>
      </c>
      <c r="C54" s="55" t="s">
        <v>96</v>
      </c>
      <c r="D54" s="44">
        <f>SUM(G54-F54)</f>
        <v>132.88</v>
      </c>
      <c r="E54" s="36"/>
      <c r="F54" s="52">
        <v>26.58</v>
      </c>
      <c r="G54" s="44">
        <v>159.46</v>
      </c>
    </row>
    <row r="55" spans="1:8" ht="28.8" customHeight="1" x14ac:dyDescent="0.3">
      <c r="A55" s="48" t="s">
        <v>97</v>
      </c>
      <c r="B55" s="55" t="s">
        <v>98</v>
      </c>
      <c r="C55" s="55" t="s">
        <v>99</v>
      </c>
      <c r="D55" s="44"/>
      <c r="E55" s="44">
        <f>SUM(G55-F55)</f>
        <v>152.49</v>
      </c>
      <c r="F55" s="52">
        <v>30.5</v>
      </c>
      <c r="G55" s="44">
        <v>182.99</v>
      </c>
    </row>
    <row r="56" spans="1:8" ht="24.6" customHeight="1" x14ac:dyDescent="0.3">
      <c r="A56" s="48" t="s">
        <v>103</v>
      </c>
      <c r="B56" s="55" t="s">
        <v>104</v>
      </c>
      <c r="C56" s="55" t="s">
        <v>105</v>
      </c>
      <c r="D56" s="44"/>
      <c r="E56" s="44">
        <f>SUM(G56-F56)</f>
        <v>2000</v>
      </c>
      <c r="F56" s="52">
        <v>400</v>
      </c>
      <c r="G56" s="44">
        <v>2400</v>
      </c>
    </row>
    <row r="57" spans="1:8" ht="20.399999999999999" customHeight="1" x14ac:dyDescent="0.3">
      <c r="A57" s="35" t="s">
        <v>12</v>
      </c>
      <c r="B57" s="35"/>
      <c r="C57" s="35"/>
      <c r="D57" s="39">
        <f>SUM(D29:D56)</f>
        <v>374.27</v>
      </c>
      <c r="E57" s="39">
        <f>SUM(E29+E30+E31+E32+E33+E34+E35+E36+E37+E38+E39+E40+E41+E42+E43+E44+E45+E52+E53+E53+E54+E55+E56)</f>
        <v>4134.09</v>
      </c>
      <c r="F57" s="39">
        <f>SUM(F29+F30+F31+F32+F33+F34+F35+F36+F37+F38+F39+F40+F41+F42+F43+F44+F45+F52+F53+F53+F54+F55+F56)</f>
        <v>724.77</v>
      </c>
      <c r="G57" s="39">
        <f>SUM(G29+G30+G31+G32+G33+G34+G35+G36+G37+G38+G39+G40+G41+G42+G43+G44+G45+G52+G53+G53+G54+G55+G56)</f>
        <v>5233.13</v>
      </c>
      <c r="H57" s="1" t="s">
        <v>46</v>
      </c>
    </row>
    <row r="58" spans="1:8" ht="30.6" customHeight="1" x14ac:dyDescent="0.3">
      <c r="A58" s="45"/>
      <c r="B58" s="55" t="s">
        <v>14</v>
      </c>
      <c r="C58" s="55"/>
      <c r="D58" s="61">
        <f>D57+G57</f>
        <v>5607.4</v>
      </c>
      <c r="E58" s="36"/>
      <c r="F58" s="36"/>
      <c r="G58" s="36"/>
    </row>
    <row r="59" spans="1:8" ht="39" customHeight="1" x14ac:dyDescent="0.3">
      <c r="A59" s="62" t="s">
        <v>22</v>
      </c>
      <c r="B59" s="63"/>
      <c r="C59" s="63"/>
      <c r="D59" s="64"/>
      <c r="E59" s="36"/>
      <c r="F59" s="36"/>
      <c r="G59" s="36"/>
    </row>
    <row r="60" spans="1:8" ht="24" customHeight="1" x14ac:dyDescent="0.3">
      <c r="A60" s="65"/>
      <c r="B60" s="66"/>
      <c r="C60" s="66"/>
      <c r="D60" s="67"/>
      <c r="E60" s="36"/>
      <c r="F60" s="36"/>
      <c r="G60" s="36"/>
    </row>
    <row r="61" spans="1:8" ht="67.2" customHeight="1" x14ac:dyDescent="0.3">
      <c r="A61" s="68"/>
      <c r="B61" s="69"/>
      <c r="C61" s="69"/>
      <c r="D61" s="70"/>
      <c r="E61" s="36"/>
      <c r="F61" s="36"/>
      <c r="G61" s="36"/>
    </row>
    <row r="62" spans="1:8" ht="30" customHeight="1" x14ac:dyDescent="0.3">
      <c r="A62" s="68"/>
      <c r="B62" s="69"/>
      <c r="C62" s="69"/>
      <c r="D62" s="70"/>
      <c r="E62" s="36"/>
      <c r="F62" s="36"/>
      <c r="G62" s="71"/>
    </row>
    <row r="63" spans="1:8" ht="30" customHeight="1" x14ac:dyDescent="0.3">
      <c r="A63" s="68"/>
      <c r="B63" s="69"/>
      <c r="C63" s="69"/>
      <c r="D63" s="70"/>
      <c r="E63" s="36"/>
      <c r="F63" s="36"/>
      <c r="G63" s="36"/>
    </row>
    <row r="64" spans="1:8" ht="66" customHeight="1" x14ac:dyDescent="0.3">
      <c r="A64" s="72"/>
      <c r="B64" s="73"/>
      <c r="C64" s="73"/>
      <c r="D64" s="74"/>
      <c r="E64" s="36"/>
      <c r="F64" s="36"/>
      <c r="G64" s="36"/>
    </row>
    <row r="65" spans="1:7" ht="34.5" customHeight="1" x14ac:dyDescent="0.3">
      <c r="A65" s="75" t="s">
        <v>16</v>
      </c>
      <c r="B65" s="76" t="s">
        <v>17</v>
      </c>
      <c r="C65" s="77" t="s">
        <v>18</v>
      </c>
      <c r="D65" s="77" t="s">
        <v>19</v>
      </c>
      <c r="E65" s="36"/>
      <c r="F65" s="36"/>
      <c r="G65" s="36"/>
    </row>
    <row r="66" spans="1:7" ht="23.25" customHeight="1" x14ac:dyDescent="0.3">
      <c r="A66" s="24"/>
      <c r="B66" s="78"/>
      <c r="C66" s="78"/>
      <c r="D66" s="79"/>
      <c r="E66" s="36"/>
      <c r="F66" s="36"/>
      <c r="G66" s="36"/>
    </row>
    <row r="67" spans="1:7" ht="30" customHeight="1" x14ac:dyDescent="0.3">
      <c r="A67" s="80" t="s">
        <v>13</v>
      </c>
      <c r="B67" s="81"/>
      <c r="C67" s="82"/>
      <c r="D67" s="44">
        <f>D66</f>
        <v>0</v>
      </c>
      <c r="E67" s="36"/>
      <c r="F67" s="36"/>
      <c r="G67" s="36"/>
    </row>
    <row r="68" spans="1:7" ht="25.5" customHeight="1" x14ac:dyDescent="0.3">
      <c r="A68" s="3"/>
      <c r="B68" s="3"/>
      <c r="C68" s="3"/>
      <c r="D68" s="2"/>
    </row>
    <row r="69" spans="1:7" ht="45.75" customHeight="1" x14ac:dyDescent="0.3"/>
    <row r="70" spans="1:7" ht="30.75" customHeight="1" x14ac:dyDescent="0.3"/>
    <row r="71" spans="1:7" ht="30" customHeight="1" x14ac:dyDescent="0.3"/>
  </sheetData>
  <mergeCells count="9">
    <mergeCell ref="A67:C67"/>
    <mergeCell ref="A4:G4"/>
    <mergeCell ref="A59:D60"/>
    <mergeCell ref="A1:G1"/>
    <mergeCell ref="A2:A3"/>
    <mergeCell ref="B2:B3"/>
    <mergeCell ref="C2:C3"/>
    <mergeCell ref="D2:D3"/>
    <mergeCell ref="E2:E3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Header xml:space="preserve">&amp;RAgenda Item 27 - Appendix T </oddHeader>
    <oddFooter>&amp;R&amp;P of 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215990C344D447B73C354D830EC2E9" ma:contentTypeVersion="17" ma:contentTypeDescription="Create a new document." ma:contentTypeScope="" ma:versionID="8bd280fe064bc95b4cd7e9d1ac5d35e9">
  <xsd:schema xmlns:xsd="http://www.w3.org/2001/XMLSchema" xmlns:xs="http://www.w3.org/2001/XMLSchema" xmlns:p="http://schemas.microsoft.com/office/2006/metadata/properties" xmlns:ns2="8f861105-9df0-48f2-bf09-906d9f3cf6e4" xmlns:ns3="85ee4e49-9780-4b88-9ba8-7dafe6781280" xmlns:ns4="f4e59354-e358-413c-9ee7-4c75e3671929" targetNamespace="http://schemas.microsoft.com/office/2006/metadata/properties" ma:root="true" ma:fieldsID="9815877e1b12122cd9e70c0edf17da45" ns2:_="" ns3:_="" ns4:_="">
    <xsd:import namespace="8f861105-9df0-48f2-bf09-906d9f3cf6e4"/>
    <xsd:import namespace="85ee4e49-9780-4b88-9ba8-7dafe6781280"/>
    <xsd:import namespace="f4e59354-e358-413c-9ee7-4c75e36719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861105-9df0-48f2-bf09-906d9f3cf6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f095c21-422a-4f7b-8e40-59b3258120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e4e49-9780-4b88-9ba8-7dafe678128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59354-e358-413c-9ee7-4c75e367192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9efad8a4-64d4-489b-b42e-e7d5abb1ad1d}" ma:internalName="TaxCatchAll" ma:showField="CatchAllData" ma:web="f4e59354-e358-413c-9ee7-4c75e36719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e59354-e358-413c-9ee7-4c75e3671929" xsi:nil="true"/>
    <lcf76f155ced4ddcb4097134ff3c332f xmlns="8f861105-9df0-48f2-bf09-906d9f3cf6e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146BD59-84D5-4E3C-95D0-EBE7C7A2BCEC}"/>
</file>

<file path=customXml/itemProps2.xml><?xml version="1.0" encoding="utf-8"?>
<ds:datastoreItem xmlns:ds="http://schemas.openxmlformats.org/officeDocument/2006/customXml" ds:itemID="{C6CFC07A-A80D-49E5-8B15-7247FE0FCC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04F451-3BD1-4D61-A25E-7DB7BAB8F567}">
  <ds:schemaRefs>
    <ds:schemaRef ds:uri="http://purl.org/dc/elements/1.1/"/>
    <ds:schemaRef ds:uri="85ee4e49-9780-4b88-9ba8-7dafe6781280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infopath/2007/PartnerControls"/>
    <ds:schemaRef ds:uri="8f861105-9df0-48f2-bf09-906d9f3cf6e4"/>
    <ds:schemaRef ds:uri="http://purl.org/dc/terms/"/>
    <ds:schemaRef ds:uri="f4e59354-e358-413c-9ee7-4c75e3671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Town Clerk</cp:lastModifiedBy>
  <cp:lastPrinted>2023-05-17T15:00:17Z</cp:lastPrinted>
  <dcterms:created xsi:type="dcterms:W3CDTF">2020-07-31T12:33:36Z</dcterms:created>
  <dcterms:modified xsi:type="dcterms:W3CDTF">2023-06-19T12:01:07Z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0x01010058215990C344D447B73C354D830EC2E9</vt:lpwstr>
  </property>
  <property fmtid="{D5CDD505-2E9C-101B-9397-08002B2CF9AE}" pid="3" name="Order">
    <vt:r8>9928600</vt:r8>
  </property>
  <property fmtid="{D5CDD505-2E9C-101B-9397-08002B2CF9AE}" pid="4" name="MediaServiceImageTags">
    <vt:lpwstr/>
  </property>
</Properties>
</file>